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Budget" sheetId="2" state="visible" r:id="rId4"/>
    <sheet name="Actuals" sheetId="3" state="visible" r:id="rId5"/>
    <sheet name="Variance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<sst xmlns="http://schemas.openxmlformats.org/spreadsheetml/2006/main" count="91" uniqueCount="59">
  <si>
    <t xml:space="preserve">Departmental Budget Template</t>
  </si>
  <si>
    <t xml:space="preserve">A free template from BMC Training: https://www.bmc.net/blog/management-and-leadership-articles/budget-management</t>
  </si>
  <si>
    <t xml:space="preserve">How to use this workbook:</t>
  </si>
  <si>
    <t xml:space="preserve">1. On the "Budget" sheet, type your figures only in the yellow cells (blue text = your inputs).</t>
  </si>
  <si>
    <t xml:space="preserve">2. Enter the annual budget for each line in column C. It is split evenly across 12 months by formula; overwrite any month if spending is seasonal.</t>
  </si>
  <si>
    <t xml:space="preserve">3. Each month, enter actual figures on the "Actuals" sheet in the yellow cells.</t>
  </si>
  <si>
    <t xml:space="preserve">4. The "Variance" sheet calculates budget vs actual automatically. Red = overspend (costs) or shortfall (income) beyond the tolerance set in Variance!C3.</t>
  </si>
  <si>
    <t xml:space="preserve">5. Example values are included so you can see the format. Replace or clear them before use.</t>
  </si>
  <si>
    <t xml:space="preserve">Colour key: yellow fill + blue text = input · black text = formula (do not edit) · green = summary.</t>
  </si>
  <si>
    <t xml:space="preserve">Budget</t>
  </si>
  <si>
    <t xml:space="preserve">Currency:</t>
  </si>
  <si>
    <t xml:space="preserve">AED</t>
  </si>
  <si>
    <t xml:space="preserve">Year:</t>
  </si>
  <si>
    <t xml:space="preserve">2027</t>
  </si>
  <si>
    <t xml:space="preserve">Line item</t>
  </si>
  <si>
    <t xml:space="preserve">Type</t>
  </si>
  <si>
    <t xml:space="preserve">Annual budget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</si>
  <si>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</si>
  <si>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</si>
  <si>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</si>
  <si>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</si>
  <si>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</si>
  <si>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</si>
  <si>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</si>
  <si>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</si>
  <si>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</si>
  <si>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</si>
  <si>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</si>
  <si>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</si>
  <si>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(check)</t>
  </si>
  <si>
    <t xml:space="preserve">Sales / service revenue</t>
  </si>
  <si>
    <t xml:space="preserve">Income</t>
  </si>
  <si>
    <t xml:space="preserve">Training &amp; other income</t>
  </si>
  <si>
    <t xml:space="preserve">Salaries &amp; wages</t>
  </si>
  <si>
    <t xml:space="preserve">Cost</t>
  </si>
  <si>
    <t xml:space="preserve">Employee benefits</t>
  </si>
  <si>
    <t xml:space="preserve">Training &amp; development</t>
  </si>
  <si>
    <t xml:space="preserve">Rent &amp; utilities</t>
  </si>
  <si>
    <t xml:space="preserve">IT &amp; software</t>
  </si>
  <si>
    <t xml:space="preserve">Marketing</t>
  </si>
  <si>
    <t xml:space="preserve">Travel</t>
  </si>
  <si>
    <t xml:space="preserve">Office supplies</t>
  </si>
  <si>
    <t xml:space="preserve">Professional fees</t>
  </si>
  <si>
    <t xml:space="preserve">Contingency</t>
  </si>
  <si>
    <t xml:space="preserve">Total income</t>
  </si>
  <si>
    <t xml:space="preserve">Total costs</t>
  </si>
  <si>
    <t xml:space="preserve">Net (income − costs)</t>
  </si>
  <si>
    <t xml:space="preserve">Actuals</t>
  </si>
  <si>
    <t xml:space="preserve">Enter actual figures each month in the yellow cells. Line items and types are linked from the Budget sheet.</t>
  </si>
  <si>
    <t xml:space="preserve">Year to date</t>
  </si>
  <si>
    <t xml:space="preserve">Total</t>
  </si>
  <si>
    <t xml:space="preserve">Budget vs actual — year to date</t>
  </si>
  <si>
    <t xml:space="preserve">Months elapsed:</t>
  </si>
  <si>
    <t xml:space="preserve">← tolerance before a line is flagged</t>
  </si>
  <si>
    <t xml:space="preserve">Budget YTD</t>
  </si>
  <si>
    <t xml:space="preserve">Actual YTD</t>
  </si>
  <si>
    <t xml:space="preserve">Variance</t>
  </si>
  <si>
    <t xml:space="preserve">Variance %</t>
  </si>
  <si>
    <t xml:space="preserve">Status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</si>
</sst>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#,##0;\(#,##0\);\-"/>
    <numFmt numFmtId="167" formatCode="0"/>
    <numFmt numFmtId="168" formatCode="0%"/>
    <numFmt numFmtId="169" formatCode="0.0%;\-0.0%;\-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3A5F"/>
      <name val="Arial"/>
      <family val="0"/>
      <charset val="1"/>
    </font>
    <font>
      <sz val="11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4"/>
      <color rgb="FF1F3A5F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i val="true"/>
      <sz val="11"/>
      <color rgb="FF555555"/>
      <name val="Arial"/>
      <family val="0"/>
      <charset val="1"/>
    </font>
    <font>
      <sz val="11"/>
      <color rgb="FF00800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E2EFDA"/>
      </patternFill>
    </fill>
    <fill>
      <patternFill patternType="solid">
        <fgColor rgb="FF1F3A5F"/>
        <bgColor rgb="FF333333"/>
      </patternFill>
    </fill>
    <fill>
      <patternFill patternType="solid">
        <fgColor rgb="FFE2EFDA"/>
        <bgColor rgb="FFC6EFCE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8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1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>
          <bgColor rgb="FFF8CBAD"/>
        </patternFill>
      </fill>
    </dxf>
    <dxf>
      <fill>
        <patternFill>
          <bgColor rgb="FFC6EF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2EFDA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1F3A5F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0"/>
  </cols>
  <sheetData>
    <row r="1" customFormat="false" ht="19.7" hidden="false" customHeight="false" outlineLevel="0" collapsed="false">
      <c r="A1" s="1" t="s">
        <v>0</v>
      </c>
    </row>
    <row r="3" customFormat="false" ht="15" hidden="false" customHeight="false" outlineLevel="0" collapsed="false">
      <c r="A3" s="2" t="s">
        <v>1</v>
      </c>
    </row>
    <row r="4" customFormat="false" ht="15" hidden="false" customHeight="false" outlineLevel="0" collapsed="false">
      <c r="A4" s="2"/>
    </row>
    <row r="5" customFormat="false" ht="15" hidden="false" customHeight="false" outlineLevel="0" collapsed="false">
      <c r="A5" s="3" t="s">
        <v>2</v>
      </c>
    </row>
    <row r="6" customFormat="false" ht="15" hidden="false" customHeight="false" outlineLevel="0" collapsed="false">
      <c r="A6" s="2" t="s">
        <v>3</v>
      </c>
    </row>
    <row r="7" customFormat="false" ht="15" hidden="false" customHeight="false" outlineLevel="0" collapsed="false">
      <c r="A7" s="2" t="s">
        <v>4</v>
      </c>
    </row>
    <row r="8" customFormat="false" ht="15" hidden="false" customHeight="false" outlineLevel="0" collapsed="false">
      <c r="A8" s="2" t="s">
        <v>5</v>
      </c>
    </row>
    <row r="9" customFormat="false" ht="15" hidden="false" customHeight="false" outlineLevel="0" collapsed="false">
      <c r="A9" s="2" t="s">
        <v>6</v>
      </c>
    </row>
    <row r="10" customFormat="false" ht="15" hidden="false" customHeight="false" outlineLevel="0" collapsed="false">
      <c r="A10" s="2" t="s">
        <v>7</v>
      </c>
    </row>
    <row r="11" customFormat="false" ht="15" hidden="false" customHeight="false" outlineLevel="0" collapsed="false">
      <c r="A11" s="2"/>
    </row>
    <row r="12" customFormat="false" ht="15" hidden="false" customHeight="false" outlineLevel="0" collapsed="false">
      <c r="A12" s="3" t="s">
        <v>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0"/>
    <col collapsed="false" customWidth="true" hidden="false" outlineLevel="0" max="3" min="3" style="0" width="14"/>
    <col collapsed="false" customWidth="true" hidden="false" outlineLevel="0" max="16" min="4" style="0" width="11"/>
  </cols>
  <sheetData>
    <row r="1" customFormat="false" ht="17.35" hidden="false" customHeight="false" outlineLevel="0" collapsed="false">
      <c r="A1" s="4" t="s">
        <v>9</v>
      </c>
    </row>
    <row r="2" customFormat="false" ht="15" hidden="false" customHeight="false" outlineLevel="0" collapsed="false">
      <c r="A2" s="3" t="s">
        <v>10</v>
      </c>
      <c r="B2" s="5" t="s">
        <v>11</v>
      </c>
      <c r="D2" s="3" t="s">
        <v>12</v>
      </c>
      <c r="E2" s="5" t="s">
        <v>13</v>
      </c>
    </row>
    <row r="4" customFormat="false" ht="26.85" hidden="false" customHeight="false" outlineLevel="0" collapsed="false">
      <c r="A4" s="6" t="s">
        <v>14</v>
      </c>
      <c r="B4" s="6" t="s">
        <v>15</v>
      </c>
      <c r="C4" s="6" t="s">
        <v>16</v>
      </c>
      <c r="D4" s="6" t="s">
        <v>17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24</v>
      </c>
      <c r="L4" s="6" t="s">
        <v>25</v>
      </c>
      <c r="M4" s="6" t="s">
        <v>26</v>
      </c>
      <c r="N4" s="6" t="s">
        <v>27</v>
      </c>
      <c r="O4" s="6" t="s">
        <v>28</v>
      </c>
      <c r="P4" s="6" t="s">
        <v>29</v>
      </c>
    </row>
    <row r="5" customFormat="false" ht="15" hidden="false" customHeight="false" outlineLevel="0" collapsed="false">
      <c r="A5" s="7" t="s">
        <v>30</v>
      </c>
      <c r="B5" s="5" t="s">
        <v>31</v>
      </c>
      <c r="C5" s="8" t="n">
        <v>600000</v>
      </c>
      <c r="D5" s="9" t="n">
        <f aca="false">$C5/12</f>
        <v>50000</v>
      </c>
      <c r="E5" s="9" t="n">
        <f aca="false">$C5/12</f>
        <v>50000</v>
      </c>
      <c r="F5" s="9" t="n">
        <f aca="false">$C5/12</f>
        <v>50000</v>
      </c>
      <c r="G5" s="9" t="n">
        <f aca="false">$C5/12</f>
        <v>50000</v>
      </c>
      <c r="H5" s="9" t="n">
        <f aca="false">$C5/12</f>
        <v>50000</v>
      </c>
      <c r="I5" s="9" t="n">
        <f aca="false">$C5/12</f>
        <v>50000</v>
      </c>
      <c r="J5" s="9" t="n">
        <f aca="false">$C5/12</f>
        <v>50000</v>
      </c>
      <c r="K5" s="9" t="n">
        <f aca="false">$C5/12</f>
        <v>50000</v>
      </c>
      <c r="L5" s="9" t="n">
        <f aca="false">$C5/12</f>
        <v>50000</v>
      </c>
      <c r="M5" s="9" t="n">
        <f aca="false">$C5/12</f>
        <v>50000</v>
      </c>
      <c r="N5" s="9" t="n">
        <f aca="false">$C5/12</f>
        <v>50000</v>
      </c>
      <c r="O5" s="9" t="n">
        <f aca="false">$C5/12</f>
        <v>50000</v>
      </c>
      <c r="P5" s="10" t="n">
        <f aca="false">SUM(D5:O5)</f>
        <v>600000</v>
      </c>
    </row>
    <row r="6" customFormat="false" ht="15" hidden="false" customHeight="false" outlineLevel="0" collapsed="false">
      <c r="A6" s="7" t="s">
        <v>32</v>
      </c>
      <c r="B6" s="5" t="s">
        <v>31</v>
      </c>
      <c r="C6" s="8" t="n">
        <v>60000</v>
      </c>
      <c r="D6" s="9" t="n">
        <f aca="false">$C6/12</f>
        <v>5000</v>
      </c>
      <c r="E6" s="9" t="n">
        <f aca="false">$C6/12</f>
        <v>5000</v>
      </c>
      <c r="F6" s="9" t="n">
        <f aca="false">$C6/12</f>
        <v>5000</v>
      </c>
      <c r="G6" s="9" t="n">
        <f aca="false">$C6/12</f>
        <v>5000</v>
      </c>
      <c r="H6" s="9" t="n">
        <f aca="false">$C6/12</f>
        <v>5000</v>
      </c>
      <c r="I6" s="9" t="n">
        <f aca="false">$C6/12</f>
        <v>5000</v>
      </c>
      <c r="J6" s="9" t="n">
        <f aca="false">$C6/12</f>
        <v>5000</v>
      </c>
      <c r="K6" s="9" t="n">
        <f aca="false">$C6/12</f>
        <v>5000</v>
      </c>
      <c r="L6" s="9" t="n">
        <f aca="false">$C6/12</f>
        <v>5000</v>
      </c>
      <c r="M6" s="9" t="n">
        <f aca="false">$C6/12</f>
        <v>5000</v>
      </c>
      <c r="N6" s="9" t="n">
        <f aca="false">$C6/12</f>
        <v>5000</v>
      </c>
      <c r="O6" s="9" t="n">
        <f aca="false">$C6/12</f>
        <v>5000</v>
      </c>
      <c r="P6" s="10" t="n">
        <f aca="false">SUM(D6:O6)</f>
        <v>60000</v>
      </c>
    </row>
    <row r="7" customFormat="false" ht="15" hidden="false" customHeight="false" outlineLevel="0" collapsed="false">
      <c r="A7" s="7" t="s">
        <v>33</v>
      </c>
      <c r="B7" s="5" t="s">
        <v>34</v>
      </c>
      <c r="C7" s="8" t="n">
        <v>300000</v>
      </c>
      <c r="D7" s="9" t="n">
        <f aca="false">$C7/12</f>
        <v>25000</v>
      </c>
      <c r="E7" s="9" t="n">
        <f aca="false">$C7/12</f>
        <v>25000</v>
      </c>
      <c r="F7" s="9" t="n">
        <f aca="false">$C7/12</f>
        <v>25000</v>
      </c>
      <c r="G7" s="9" t="n">
        <f aca="false">$C7/12</f>
        <v>25000</v>
      </c>
      <c r="H7" s="9" t="n">
        <f aca="false">$C7/12</f>
        <v>25000</v>
      </c>
      <c r="I7" s="9" t="n">
        <f aca="false">$C7/12</f>
        <v>25000</v>
      </c>
      <c r="J7" s="9" t="n">
        <f aca="false">$C7/12</f>
        <v>25000</v>
      </c>
      <c r="K7" s="9" t="n">
        <f aca="false">$C7/12</f>
        <v>25000</v>
      </c>
      <c r="L7" s="9" t="n">
        <f aca="false">$C7/12</f>
        <v>25000</v>
      </c>
      <c r="M7" s="9" t="n">
        <f aca="false">$C7/12</f>
        <v>25000</v>
      </c>
      <c r="N7" s="9" t="n">
        <f aca="false">$C7/12</f>
        <v>25000</v>
      </c>
      <c r="O7" s="9" t="n">
        <f aca="false">$C7/12</f>
        <v>25000</v>
      </c>
      <c r="P7" s="10" t="n">
        <f aca="false">SUM(D7:O7)</f>
        <v>300000</v>
      </c>
    </row>
    <row r="8" customFormat="false" ht="15" hidden="false" customHeight="false" outlineLevel="0" collapsed="false">
      <c r="A8" s="7" t="s">
        <v>35</v>
      </c>
      <c r="B8" s="5" t="s">
        <v>34</v>
      </c>
      <c r="C8" s="8" t="n">
        <v>45000</v>
      </c>
      <c r="D8" s="9" t="n">
        <f aca="false">$C8/12</f>
        <v>3750</v>
      </c>
      <c r="E8" s="9" t="n">
        <f aca="false">$C8/12</f>
        <v>3750</v>
      </c>
      <c r="F8" s="9" t="n">
        <f aca="false">$C8/12</f>
        <v>3750</v>
      </c>
      <c r="G8" s="9" t="n">
        <f aca="false">$C8/12</f>
        <v>3750</v>
      </c>
      <c r="H8" s="9" t="n">
        <f aca="false">$C8/12</f>
        <v>3750</v>
      </c>
      <c r="I8" s="9" t="n">
        <f aca="false">$C8/12</f>
        <v>3750</v>
      </c>
      <c r="J8" s="9" t="n">
        <f aca="false">$C8/12</f>
        <v>3750</v>
      </c>
      <c r="K8" s="9" t="n">
        <f aca="false">$C8/12</f>
        <v>3750</v>
      </c>
      <c r="L8" s="9" t="n">
        <f aca="false">$C8/12</f>
        <v>3750</v>
      </c>
      <c r="M8" s="9" t="n">
        <f aca="false">$C8/12</f>
        <v>3750</v>
      </c>
      <c r="N8" s="9" t="n">
        <f aca="false">$C8/12</f>
        <v>3750</v>
      </c>
      <c r="O8" s="9" t="n">
        <f aca="false">$C8/12</f>
        <v>3750</v>
      </c>
      <c r="P8" s="10" t="n">
        <f aca="false">SUM(D8:O8)</f>
        <v>45000</v>
      </c>
    </row>
    <row r="9" customFormat="false" ht="15" hidden="false" customHeight="false" outlineLevel="0" collapsed="false">
      <c r="A9" s="7" t="s">
        <v>36</v>
      </c>
      <c r="B9" s="5" t="s">
        <v>34</v>
      </c>
      <c r="C9" s="8" t="n">
        <v>18000</v>
      </c>
      <c r="D9" s="9" t="n">
        <f aca="false">$C9/12</f>
        <v>1500</v>
      </c>
      <c r="E9" s="9" t="n">
        <f aca="false">$C9/12</f>
        <v>1500</v>
      </c>
      <c r="F9" s="9" t="n">
        <f aca="false">$C9/12</f>
        <v>1500</v>
      </c>
      <c r="G9" s="9" t="n">
        <f aca="false">$C9/12</f>
        <v>1500</v>
      </c>
      <c r="H9" s="9" t="n">
        <f aca="false">$C9/12</f>
        <v>1500</v>
      </c>
      <c r="I9" s="9" t="n">
        <f aca="false">$C9/12</f>
        <v>1500</v>
      </c>
      <c r="J9" s="9" t="n">
        <f aca="false">$C9/12</f>
        <v>1500</v>
      </c>
      <c r="K9" s="9" t="n">
        <f aca="false">$C9/12</f>
        <v>1500</v>
      </c>
      <c r="L9" s="9" t="n">
        <f aca="false">$C9/12</f>
        <v>1500</v>
      </c>
      <c r="M9" s="9" t="n">
        <f aca="false">$C9/12</f>
        <v>1500</v>
      </c>
      <c r="N9" s="9" t="n">
        <f aca="false">$C9/12</f>
        <v>1500</v>
      </c>
      <c r="O9" s="9" t="n">
        <f aca="false">$C9/12</f>
        <v>1500</v>
      </c>
      <c r="P9" s="10" t="n">
        <f aca="false">SUM(D9:O9)</f>
        <v>18000</v>
      </c>
    </row>
    <row r="10" customFormat="false" ht="15" hidden="false" customHeight="false" outlineLevel="0" collapsed="false">
      <c r="A10" s="7" t="s">
        <v>37</v>
      </c>
      <c r="B10" s="5" t="s">
        <v>34</v>
      </c>
      <c r="C10" s="8" t="n">
        <v>72000</v>
      </c>
      <c r="D10" s="9" t="n">
        <f aca="false">$C10/12</f>
        <v>6000</v>
      </c>
      <c r="E10" s="9" t="n">
        <f aca="false">$C10/12</f>
        <v>6000</v>
      </c>
      <c r="F10" s="9" t="n">
        <f aca="false">$C10/12</f>
        <v>6000</v>
      </c>
      <c r="G10" s="9" t="n">
        <f aca="false">$C10/12</f>
        <v>6000</v>
      </c>
      <c r="H10" s="9" t="n">
        <f aca="false">$C10/12</f>
        <v>6000</v>
      </c>
      <c r="I10" s="9" t="n">
        <f aca="false">$C10/12</f>
        <v>6000</v>
      </c>
      <c r="J10" s="9" t="n">
        <f aca="false">$C10/12</f>
        <v>6000</v>
      </c>
      <c r="K10" s="9" t="n">
        <f aca="false">$C10/12</f>
        <v>6000</v>
      </c>
      <c r="L10" s="9" t="n">
        <f aca="false">$C10/12</f>
        <v>6000</v>
      </c>
      <c r="M10" s="9" t="n">
        <f aca="false">$C10/12</f>
        <v>6000</v>
      </c>
      <c r="N10" s="9" t="n">
        <f aca="false">$C10/12</f>
        <v>6000</v>
      </c>
      <c r="O10" s="9" t="n">
        <f aca="false">$C10/12</f>
        <v>6000</v>
      </c>
      <c r="P10" s="10" t="n">
        <f aca="false">SUM(D10:O10)</f>
        <v>72000</v>
      </c>
    </row>
    <row r="11" customFormat="false" ht="15" hidden="false" customHeight="false" outlineLevel="0" collapsed="false">
      <c r="A11" s="7" t="s">
        <v>38</v>
      </c>
      <c r="B11" s="5" t="s">
        <v>34</v>
      </c>
      <c r="C11" s="8" t="n">
        <v>24000</v>
      </c>
      <c r="D11" s="9" t="n">
        <f aca="false">$C11/12</f>
        <v>2000</v>
      </c>
      <c r="E11" s="9" t="n">
        <f aca="false">$C11/12</f>
        <v>2000</v>
      </c>
      <c r="F11" s="9" t="n">
        <f aca="false">$C11/12</f>
        <v>2000</v>
      </c>
      <c r="G11" s="9" t="n">
        <f aca="false">$C11/12</f>
        <v>2000</v>
      </c>
      <c r="H11" s="9" t="n">
        <f aca="false">$C11/12</f>
        <v>2000</v>
      </c>
      <c r="I11" s="9" t="n">
        <f aca="false">$C11/12</f>
        <v>2000</v>
      </c>
      <c r="J11" s="9" t="n">
        <f aca="false">$C11/12</f>
        <v>2000</v>
      </c>
      <c r="K11" s="9" t="n">
        <f aca="false">$C11/12</f>
        <v>2000</v>
      </c>
      <c r="L11" s="9" t="n">
        <f aca="false">$C11/12</f>
        <v>2000</v>
      </c>
      <c r="M11" s="9" t="n">
        <f aca="false">$C11/12</f>
        <v>2000</v>
      </c>
      <c r="N11" s="9" t="n">
        <f aca="false">$C11/12</f>
        <v>2000</v>
      </c>
      <c r="O11" s="9" t="n">
        <f aca="false">$C11/12</f>
        <v>2000</v>
      </c>
      <c r="P11" s="10" t="n">
        <f aca="false">SUM(D11:O11)</f>
        <v>24000</v>
      </c>
    </row>
    <row r="12" customFormat="false" ht="15" hidden="false" customHeight="false" outlineLevel="0" collapsed="false">
      <c r="A12" s="7" t="s">
        <v>39</v>
      </c>
      <c r="B12" s="5" t="s">
        <v>34</v>
      </c>
      <c r="C12" s="8" t="n">
        <v>36000</v>
      </c>
      <c r="D12" s="9" t="n">
        <f aca="false">$C12/12</f>
        <v>3000</v>
      </c>
      <c r="E12" s="9" t="n">
        <f aca="false">$C12/12</f>
        <v>3000</v>
      </c>
      <c r="F12" s="9" t="n">
        <f aca="false">$C12/12</f>
        <v>3000</v>
      </c>
      <c r="G12" s="9" t="n">
        <f aca="false">$C12/12</f>
        <v>3000</v>
      </c>
      <c r="H12" s="9" t="n">
        <f aca="false">$C12/12</f>
        <v>3000</v>
      </c>
      <c r="I12" s="9" t="n">
        <f aca="false">$C12/12</f>
        <v>3000</v>
      </c>
      <c r="J12" s="9" t="n">
        <f aca="false">$C12/12</f>
        <v>3000</v>
      </c>
      <c r="K12" s="9" t="n">
        <f aca="false">$C12/12</f>
        <v>3000</v>
      </c>
      <c r="L12" s="9" t="n">
        <f aca="false">$C12/12</f>
        <v>3000</v>
      </c>
      <c r="M12" s="9" t="n">
        <f aca="false">$C12/12</f>
        <v>3000</v>
      </c>
      <c r="N12" s="9" t="n">
        <f aca="false">$C12/12</f>
        <v>3000</v>
      </c>
      <c r="O12" s="9" t="n">
        <f aca="false">$C12/12</f>
        <v>3000</v>
      </c>
      <c r="P12" s="10" t="n">
        <f aca="false">SUM(D12:O12)</f>
        <v>36000</v>
      </c>
    </row>
    <row r="13" customFormat="false" ht="15" hidden="false" customHeight="false" outlineLevel="0" collapsed="false">
      <c r="A13" s="7" t="s">
        <v>40</v>
      </c>
      <c r="B13" s="5" t="s">
        <v>34</v>
      </c>
      <c r="C13" s="8" t="n">
        <v>15000</v>
      </c>
      <c r="D13" s="9" t="n">
        <f aca="false">$C13/12</f>
        <v>1250</v>
      </c>
      <c r="E13" s="9" t="n">
        <f aca="false">$C13/12</f>
        <v>1250</v>
      </c>
      <c r="F13" s="9" t="n">
        <f aca="false">$C13/12</f>
        <v>1250</v>
      </c>
      <c r="G13" s="9" t="n">
        <f aca="false">$C13/12</f>
        <v>1250</v>
      </c>
      <c r="H13" s="9" t="n">
        <f aca="false">$C13/12</f>
        <v>1250</v>
      </c>
      <c r="I13" s="9" t="n">
        <f aca="false">$C13/12</f>
        <v>1250</v>
      </c>
      <c r="J13" s="9" t="n">
        <f aca="false">$C13/12</f>
        <v>1250</v>
      </c>
      <c r="K13" s="9" t="n">
        <f aca="false">$C13/12</f>
        <v>1250</v>
      </c>
      <c r="L13" s="9" t="n">
        <f aca="false">$C13/12</f>
        <v>1250</v>
      </c>
      <c r="M13" s="9" t="n">
        <f aca="false">$C13/12</f>
        <v>1250</v>
      </c>
      <c r="N13" s="9" t="n">
        <f aca="false">$C13/12</f>
        <v>1250</v>
      </c>
      <c r="O13" s="9" t="n">
        <f aca="false">$C13/12</f>
        <v>1250</v>
      </c>
      <c r="P13" s="10" t="n">
        <f aca="false">SUM(D13:O13)</f>
        <v>15000</v>
      </c>
    </row>
    <row r="14" customFormat="false" ht="15" hidden="false" customHeight="false" outlineLevel="0" collapsed="false">
      <c r="A14" s="7" t="s">
        <v>41</v>
      </c>
      <c r="B14" s="5" t="s">
        <v>34</v>
      </c>
      <c r="C14" s="8" t="n">
        <v>6000</v>
      </c>
      <c r="D14" s="9" t="n">
        <f aca="false">$C14/12</f>
        <v>500</v>
      </c>
      <c r="E14" s="9" t="n">
        <f aca="false">$C14/12</f>
        <v>500</v>
      </c>
      <c r="F14" s="9" t="n">
        <f aca="false">$C14/12</f>
        <v>500</v>
      </c>
      <c r="G14" s="9" t="n">
        <f aca="false">$C14/12</f>
        <v>500</v>
      </c>
      <c r="H14" s="9" t="n">
        <f aca="false">$C14/12</f>
        <v>500</v>
      </c>
      <c r="I14" s="9" t="n">
        <f aca="false">$C14/12</f>
        <v>500</v>
      </c>
      <c r="J14" s="9" t="n">
        <f aca="false">$C14/12</f>
        <v>500</v>
      </c>
      <c r="K14" s="9" t="n">
        <f aca="false">$C14/12</f>
        <v>500</v>
      </c>
      <c r="L14" s="9" t="n">
        <f aca="false">$C14/12</f>
        <v>500</v>
      </c>
      <c r="M14" s="9" t="n">
        <f aca="false">$C14/12</f>
        <v>500</v>
      </c>
      <c r="N14" s="9" t="n">
        <f aca="false">$C14/12</f>
        <v>500</v>
      </c>
      <c r="O14" s="9" t="n">
        <f aca="false">$C14/12</f>
        <v>500</v>
      </c>
      <c r="P14" s="10" t="n">
        <f aca="false">SUM(D14:O14)</f>
        <v>6000</v>
      </c>
    </row>
    <row r="15" customFormat="false" ht="15" hidden="false" customHeight="false" outlineLevel="0" collapsed="false">
      <c r="A15" s="7" t="s">
        <v>42</v>
      </c>
      <c r="B15" s="5" t="s">
        <v>34</v>
      </c>
      <c r="C15" s="8" t="n">
        <v>12000</v>
      </c>
      <c r="D15" s="9" t="n">
        <f aca="false">$C15/12</f>
        <v>1000</v>
      </c>
      <c r="E15" s="9" t="n">
        <f aca="false">$C15/12</f>
        <v>1000</v>
      </c>
      <c r="F15" s="9" t="n">
        <f aca="false">$C15/12</f>
        <v>1000</v>
      </c>
      <c r="G15" s="9" t="n">
        <f aca="false">$C15/12</f>
        <v>1000</v>
      </c>
      <c r="H15" s="9" t="n">
        <f aca="false">$C15/12</f>
        <v>1000</v>
      </c>
      <c r="I15" s="9" t="n">
        <f aca="false">$C15/12</f>
        <v>1000</v>
      </c>
      <c r="J15" s="9" t="n">
        <f aca="false">$C15/12</f>
        <v>1000</v>
      </c>
      <c r="K15" s="9" t="n">
        <f aca="false">$C15/12</f>
        <v>1000</v>
      </c>
      <c r="L15" s="9" t="n">
        <f aca="false">$C15/12</f>
        <v>1000</v>
      </c>
      <c r="M15" s="9" t="n">
        <f aca="false">$C15/12</f>
        <v>1000</v>
      </c>
      <c r="N15" s="9" t="n">
        <f aca="false">$C15/12</f>
        <v>1000</v>
      </c>
      <c r="O15" s="9" t="n">
        <f aca="false">$C15/12</f>
        <v>1000</v>
      </c>
      <c r="P15" s="10" t="n">
        <f aca="false">SUM(D15:O15)</f>
        <v>12000</v>
      </c>
    </row>
    <row r="16" customFormat="false" ht="15" hidden="false" customHeight="false" outlineLevel="0" collapsed="false">
      <c r="A16" s="7" t="s">
        <v>43</v>
      </c>
      <c r="B16" s="5" t="s">
        <v>34</v>
      </c>
      <c r="C16" s="8" t="n">
        <v>12000</v>
      </c>
      <c r="D16" s="9" t="n">
        <f aca="false">$C16/12</f>
        <v>1000</v>
      </c>
      <c r="E16" s="9" t="n">
        <f aca="false">$C16/12</f>
        <v>1000</v>
      </c>
      <c r="F16" s="9" t="n">
        <f aca="false">$C16/12</f>
        <v>1000</v>
      </c>
      <c r="G16" s="9" t="n">
        <f aca="false">$C16/12</f>
        <v>1000</v>
      </c>
      <c r="H16" s="9" t="n">
        <f aca="false">$C16/12</f>
        <v>1000</v>
      </c>
      <c r="I16" s="9" t="n">
        <f aca="false">$C16/12</f>
        <v>1000</v>
      </c>
      <c r="J16" s="9" t="n">
        <f aca="false">$C16/12</f>
        <v>1000</v>
      </c>
      <c r="K16" s="9" t="n">
        <f aca="false">$C16/12</f>
        <v>1000</v>
      </c>
      <c r="L16" s="9" t="n">
        <f aca="false">$C16/12</f>
        <v>1000</v>
      </c>
      <c r="M16" s="9" t="n">
        <f aca="false">$C16/12</f>
        <v>1000</v>
      </c>
      <c r="N16" s="9" t="n">
        <f aca="false">$C16/12</f>
        <v>1000</v>
      </c>
      <c r="O16" s="9" t="n">
        <f aca="false">$C16/12</f>
        <v>1000</v>
      </c>
      <c r="P16" s="10" t="n">
        <f aca="false">SUM(D16:O16)</f>
        <v>12000</v>
      </c>
    </row>
    <row r="18" customFormat="false" ht="15" hidden="false" customHeight="false" outlineLevel="0" collapsed="false">
      <c r="A18" s="11" t="s">
        <v>44</v>
      </c>
      <c r="B18" s="12"/>
      <c r="C18" s="13" t="n">
        <f aca="false">SUMIFS(C$5:C$16,$B$5:$B$16,"Income")</f>
        <v>660000</v>
      </c>
      <c r="D18" s="13" t="n">
        <f aca="false">SUMIFS(D$5:D$16,$B$5:$B$16,"Income")</f>
        <v>55000</v>
      </c>
      <c r="E18" s="13" t="n">
        <f aca="false">SUMIFS(E$5:E$16,$B$5:$B$16,"Income")</f>
        <v>55000</v>
      </c>
      <c r="F18" s="13" t="n">
        <f aca="false">SUMIFS(F$5:F$16,$B$5:$B$16,"Income")</f>
        <v>55000</v>
      </c>
      <c r="G18" s="13" t="n">
        <f aca="false">SUMIFS(G$5:G$16,$B$5:$B$16,"Income")</f>
        <v>55000</v>
      </c>
      <c r="H18" s="13" t="n">
        <f aca="false">SUMIFS(H$5:H$16,$B$5:$B$16,"Income")</f>
        <v>55000</v>
      </c>
      <c r="I18" s="13" t="n">
        <f aca="false">SUMIFS(I$5:I$16,$B$5:$B$16,"Income")</f>
        <v>55000</v>
      </c>
      <c r="J18" s="13" t="n">
        <f aca="false">SUMIFS(J$5:J$16,$B$5:$B$16,"Income")</f>
        <v>55000</v>
      </c>
      <c r="K18" s="13" t="n">
        <f aca="false">SUMIFS(K$5:K$16,$B$5:$B$16,"Income")</f>
        <v>55000</v>
      </c>
      <c r="L18" s="13" t="n">
        <f aca="false">SUMIFS(L$5:L$16,$B$5:$B$16,"Income")</f>
        <v>55000</v>
      </c>
      <c r="M18" s="13" t="n">
        <f aca="false">SUMIFS(M$5:M$16,$B$5:$B$16,"Income")</f>
        <v>55000</v>
      </c>
      <c r="N18" s="13" t="n">
        <f aca="false">SUMIFS(N$5:N$16,$B$5:$B$16,"Income")</f>
        <v>55000</v>
      </c>
      <c r="O18" s="13" t="n">
        <f aca="false">SUMIFS(O$5:O$16,$B$5:$B$16,"Income")</f>
        <v>55000</v>
      </c>
      <c r="P18" s="13" t="n">
        <f aca="false">SUMIFS(P$5:P$16,$B$5:$B$16,"Income")</f>
        <v>660000</v>
      </c>
    </row>
    <row r="19" customFormat="false" ht="15" hidden="false" customHeight="false" outlineLevel="0" collapsed="false">
      <c r="A19" s="11" t="s">
        <v>45</v>
      </c>
      <c r="B19" s="12"/>
      <c r="C19" s="13" t="n">
        <f aca="false">SUMIFS(C$5:C$16,$B$5:$B$16,"Cost")</f>
        <v>540000</v>
      </c>
      <c r="D19" s="13" t="n">
        <f aca="false">SUMIFS(D$5:D$16,$B$5:$B$16,"Cost")</f>
        <v>45000</v>
      </c>
      <c r="E19" s="13" t="n">
        <f aca="false">SUMIFS(E$5:E$16,$B$5:$B$16,"Cost")</f>
        <v>45000</v>
      </c>
      <c r="F19" s="13" t="n">
        <f aca="false">SUMIFS(F$5:F$16,$B$5:$B$16,"Cost")</f>
        <v>45000</v>
      </c>
      <c r="G19" s="13" t="n">
        <f aca="false">SUMIFS(G$5:G$16,$B$5:$B$16,"Cost")</f>
        <v>45000</v>
      </c>
      <c r="H19" s="13" t="n">
        <f aca="false">SUMIFS(H$5:H$16,$B$5:$B$16,"Cost")</f>
        <v>45000</v>
      </c>
      <c r="I19" s="13" t="n">
        <f aca="false">SUMIFS(I$5:I$16,$B$5:$B$16,"Cost")</f>
        <v>45000</v>
      </c>
      <c r="J19" s="13" t="n">
        <f aca="false">SUMIFS(J$5:J$16,$B$5:$B$16,"Cost")</f>
        <v>45000</v>
      </c>
      <c r="K19" s="13" t="n">
        <f aca="false">SUMIFS(K$5:K$16,$B$5:$B$16,"Cost")</f>
        <v>45000</v>
      </c>
      <c r="L19" s="13" t="n">
        <f aca="false">SUMIFS(L$5:L$16,$B$5:$B$16,"Cost")</f>
        <v>45000</v>
      </c>
      <c r="M19" s="13" t="n">
        <f aca="false">SUMIFS(M$5:M$16,$B$5:$B$16,"Cost")</f>
        <v>45000</v>
      </c>
      <c r="N19" s="13" t="n">
        <f aca="false">SUMIFS(N$5:N$16,$B$5:$B$16,"Cost")</f>
        <v>45000</v>
      </c>
      <c r="O19" s="13" t="n">
        <f aca="false">SUMIFS(O$5:O$16,$B$5:$B$16,"Cost")</f>
        <v>45000</v>
      </c>
      <c r="P19" s="13" t="n">
        <f aca="false">SUMIFS(P$5:P$16,$B$5:$B$16,"Cost")</f>
        <v>540000</v>
      </c>
    </row>
    <row r="20" customFormat="false" ht="15" hidden="false" customHeight="false" outlineLevel="0" collapsed="false">
      <c r="A20" s="11" t="s">
        <v>46</v>
      </c>
      <c r="B20" s="12"/>
      <c r="C20" s="13" t="n">
        <f aca="false">C18-C19</f>
        <v>120000</v>
      </c>
      <c r="D20" s="13" t="n">
        <f aca="false">D18-D19</f>
        <v>10000</v>
      </c>
      <c r="E20" s="13" t="n">
        <f aca="false">E18-E19</f>
        <v>10000</v>
      </c>
      <c r="F20" s="13" t="n">
        <f aca="false">F18-F19</f>
        <v>10000</v>
      </c>
      <c r="G20" s="13" t="n">
        <f aca="false">G18-G19</f>
        <v>10000</v>
      </c>
      <c r="H20" s="13" t="n">
        <f aca="false">H18-H19</f>
        <v>10000</v>
      </c>
      <c r="I20" s="13" t="n">
        <f aca="false">I18-I19</f>
        <v>10000</v>
      </c>
      <c r="J20" s="13" t="n">
        <f aca="false">J18-J19</f>
        <v>10000</v>
      </c>
      <c r="K20" s="13" t="n">
        <f aca="false">K18-K19</f>
        <v>10000</v>
      </c>
      <c r="L20" s="13" t="n">
        <f aca="false">L18-L19</f>
        <v>10000</v>
      </c>
      <c r="M20" s="13" t="n">
        <f aca="false">M18-M19</f>
        <v>10000</v>
      </c>
      <c r="N20" s="13" t="n">
        <f aca="false">N18-N19</f>
        <v>10000</v>
      </c>
      <c r="O20" s="13" t="n">
        <f aca="false">O18-O19</f>
        <v>10000</v>
      </c>
      <c r="P20" s="13" t="n">
        <f aca="false">P18-P19</f>
        <v>120000</v>
      </c>
    </row>
  </sheetData>
  <dataValidations count="1">
    <dataValidation allowBlank="false" errorStyle="stop" operator="between" showDropDown="false" showErrorMessage="false" showInputMessage="false" sqref="B5:B16" type="list">
      <formula1>"Income,Cost"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0"/>
    <col collapsed="false" customWidth="true" hidden="false" outlineLevel="0" max="3" min="3" style="0" width="14"/>
    <col collapsed="false" customWidth="true" hidden="false" outlineLevel="0" max="16" min="4" style="0" width="11"/>
  </cols>
  <sheetData>
    <row r="1" customFormat="false" ht="17.35" hidden="false" customHeight="false" outlineLevel="0" collapsed="false">
      <c r="A1" s="4" t="s">
        <v>47</v>
      </c>
    </row>
    <row r="2" customFormat="false" ht="15" hidden="false" customHeight="false" outlineLevel="0" collapsed="false">
      <c r="A2" s="14" t="s">
        <v>48</v>
      </c>
    </row>
    <row r="4" customFormat="false" ht="15" hidden="false" customHeight="false" outlineLevel="0" collapsed="false">
      <c r="A4" s="6" t="s">
        <v>14</v>
      </c>
      <c r="B4" s="6" t="s">
        <v>15</v>
      </c>
      <c r="C4" s="6" t="s">
        <v>49</v>
      </c>
      <c r="D4" s="6" t="s">
        <v>17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24</v>
      </c>
      <c r="L4" s="6" t="s">
        <v>25</v>
      </c>
      <c r="M4" s="6" t="s">
        <v>26</v>
      </c>
      <c r="N4" s="6" t="s">
        <v>27</v>
      </c>
      <c r="O4" s="6" t="s">
        <v>28</v>
      </c>
      <c r="P4" s="6" t="s">
        <v>50</v>
      </c>
    </row>
    <row r="5" customFormat="false" ht="15" hidden="false" customHeight="false" outlineLevel="0" collapsed="false">
      <c r="A5" s="15" t="str">
        <f aca="false">Budget!A5</f>
        <v>Sales / service revenue</v>
      </c>
      <c r="B5" s="15" t="str">
        <f aca="false">Budget!B5</f>
        <v>Income</v>
      </c>
      <c r="C5" s="10" t="n">
        <f aca="false">P5</f>
        <v>147500</v>
      </c>
      <c r="D5" s="8" t="n">
        <v>48000</v>
      </c>
      <c r="E5" s="8" t="n">
        <v>51000</v>
      </c>
      <c r="F5" s="8" t="n">
        <v>48500</v>
      </c>
      <c r="G5" s="8"/>
      <c r="H5" s="8"/>
      <c r="I5" s="8"/>
      <c r="J5" s="8"/>
      <c r="K5" s="8"/>
      <c r="L5" s="8"/>
      <c r="M5" s="8"/>
      <c r="N5" s="8"/>
      <c r="O5" s="8"/>
      <c r="P5" s="10" t="n">
        <f aca="false">SUM(D5:O5)</f>
        <v>147500</v>
      </c>
    </row>
    <row r="6" customFormat="false" ht="15" hidden="false" customHeight="false" outlineLevel="0" collapsed="false">
      <c r="A6" s="15" t="str">
        <f aca="false">Budget!A6</f>
        <v>Training &amp; other income</v>
      </c>
      <c r="B6" s="15" t="str">
        <f aca="false">Budget!B6</f>
        <v>Income</v>
      </c>
      <c r="C6" s="10" t="n">
        <f aca="false">P6</f>
        <v>14250</v>
      </c>
      <c r="D6" s="8" t="n">
        <v>4000</v>
      </c>
      <c r="E6" s="8" t="n">
        <v>5500</v>
      </c>
      <c r="F6" s="8" t="n">
        <v>4750</v>
      </c>
      <c r="G6" s="8"/>
      <c r="H6" s="8"/>
      <c r="I6" s="8"/>
      <c r="J6" s="8"/>
      <c r="K6" s="8"/>
      <c r="L6" s="8"/>
      <c r="M6" s="8"/>
      <c r="N6" s="8"/>
      <c r="O6" s="8"/>
      <c r="P6" s="10" t="n">
        <f aca="false">SUM(D6:O6)</f>
        <v>14250</v>
      </c>
    </row>
    <row r="7" customFormat="false" ht="15" hidden="false" customHeight="false" outlineLevel="0" collapsed="false">
      <c r="A7" s="15" t="str">
        <f aca="false">Budget!A7</f>
        <v>Salaries &amp; wages</v>
      </c>
      <c r="B7" s="15" t="str">
        <f aca="false">Budget!B7</f>
        <v>Cost</v>
      </c>
      <c r="C7" s="10" t="n">
        <f aca="false">P7</f>
        <v>75500</v>
      </c>
      <c r="D7" s="8" t="n">
        <v>25000</v>
      </c>
      <c r="E7" s="8" t="n">
        <v>25000</v>
      </c>
      <c r="F7" s="8" t="n">
        <v>25500</v>
      </c>
      <c r="G7" s="8"/>
      <c r="H7" s="8"/>
      <c r="I7" s="8"/>
      <c r="J7" s="8"/>
      <c r="K7" s="8"/>
      <c r="L7" s="8"/>
      <c r="M7" s="8"/>
      <c r="N7" s="8"/>
      <c r="O7" s="8"/>
      <c r="P7" s="10" t="n">
        <f aca="false">SUM(D7:O7)</f>
        <v>75500</v>
      </c>
    </row>
    <row r="8" customFormat="false" ht="15" hidden="false" customHeight="false" outlineLevel="0" collapsed="false">
      <c r="A8" s="15" t="str">
        <f aca="false">Budget!A8</f>
        <v>Employee benefits</v>
      </c>
      <c r="B8" s="15" t="str">
        <f aca="false">Budget!B8</f>
        <v>Cost</v>
      </c>
      <c r="C8" s="10" t="n">
        <f aca="false">P8</f>
        <v>11250</v>
      </c>
      <c r="D8" s="8" t="n">
        <v>3750</v>
      </c>
      <c r="E8" s="8" t="n">
        <v>3750</v>
      </c>
      <c r="F8" s="8" t="n">
        <v>3750</v>
      </c>
      <c r="G8" s="8"/>
      <c r="H8" s="8"/>
      <c r="I8" s="8"/>
      <c r="J8" s="8"/>
      <c r="K8" s="8"/>
      <c r="L8" s="8"/>
      <c r="M8" s="8"/>
      <c r="N8" s="8"/>
      <c r="O8" s="8"/>
      <c r="P8" s="10" t="n">
        <f aca="false">SUM(D8:O8)</f>
        <v>11250</v>
      </c>
    </row>
    <row r="9" customFormat="false" ht="15" hidden="false" customHeight="false" outlineLevel="0" collapsed="false">
      <c r="A9" s="15" t="str">
        <f aca="false">Budget!A9</f>
        <v>Training &amp; development</v>
      </c>
      <c r="B9" s="15" t="str">
        <f aca="false">Budget!B9</f>
        <v>Cost</v>
      </c>
      <c r="C9" s="10" t="n">
        <f aca="false">P9</f>
        <v>3750</v>
      </c>
      <c r="D9" s="8" t="n">
        <v>0</v>
      </c>
      <c r="E9" s="8" t="n">
        <v>2400</v>
      </c>
      <c r="F9" s="8" t="n">
        <v>1350</v>
      </c>
      <c r="G9" s="8"/>
      <c r="H9" s="8"/>
      <c r="I9" s="8"/>
      <c r="J9" s="8"/>
      <c r="K9" s="8"/>
      <c r="L9" s="8"/>
      <c r="M9" s="8"/>
      <c r="N9" s="8"/>
      <c r="O9" s="8"/>
      <c r="P9" s="10" t="n">
        <f aca="false">SUM(D9:O9)</f>
        <v>3750</v>
      </c>
    </row>
    <row r="10" customFormat="false" ht="15" hidden="false" customHeight="false" outlineLevel="0" collapsed="false">
      <c r="A10" s="15" t="str">
        <f aca="false">Budget!A10</f>
        <v>Rent &amp; utilities</v>
      </c>
      <c r="B10" s="15" t="str">
        <f aca="false">Budget!B10</f>
        <v>Cost</v>
      </c>
      <c r="C10" s="10" t="n">
        <f aca="false">P10</f>
        <v>18000</v>
      </c>
      <c r="D10" s="8" t="n">
        <v>6000</v>
      </c>
      <c r="E10" s="8" t="n">
        <v>6000</v>
      </c>
      <c r="F10" s="8" t="n">
        <v>6000</v>
      </c>
      <c r="G10" s="8"/>
      <c r="H10" s="8"/>
      <c r="I10" s="8"/>
      <c r="J10" s="8"/>
      <c r="K10" s="8"/>
      <c r="L10" s="8"/>
      <c r="M10" s="8"/>
      <c r="N10" s="8"/>
      <c r="O10" s="8"/>
      <c r="P10" s="10" t="n">
        <f aca="false">SUM(D10:O10)</f>
        <v>18000</v>
      </c>
    </row>
    <row r="11" customFormat="false" ht="15" hidden="false" customHeight="false" outlineLevel="0" collapsed="false">
      <c r="A11" s="15" t="str">
        <f aca="false">Budget!A11</f>
        <v>IT &amp; software</v>
      </c>
      <c r="B11" s="15" t="str">
        <f aca="false">Budget!B11</f>
        <v>Cost</v>
      </c>
      <c r="C11" s="10" t="n">
        <f aca="false">P11</f>
        <v>6400</v>
      </c>
      <c r="D11" s="8" t="n">
        <v>2600</v>
      </c>
      <c r="E11" s="8" t="n">
        <v>1800</v>
      </c>
      <c r="F11" s="8" t="n">
        <v>2000</v>
      </c>
      <c r="G11" s="8"/>
      <c r="H11" s="8"/>
      <c r="I11" s="8"/>
      <c r="J11" s="8"/>
      <c r="K11" s="8"/>
      <c r="L11" s="8"/>
      <c r="M11" s="8"/>
      <c r="N11" s="8"/>
      <c r="O11" s="8"/>
      <c r="P11" s="10" t="n">
        <f aca="false">SUM(D11:O11)</f>
        <v>6400</v>
      </c>
    </row>
    <row r="12" customFormat="false" ht="15" hidden="false" customHeight="false" outlineLevel="0" collapsed="false">
      <c r="A12" s="15" t="str">
        <f aca="false">Budget!A12</f>
        <v>Marketing</v>
      </c>
      <c r="B12" s="15" t="str">
        <f aca="false">Budget!B12</f>
        <v>Cost</v>
      </c>
      <c r="C12" s="10" t="n">
        <f aca="false">P12</f>
        <v>9750</v>
      </c>
      <c r="D12" s="8" t="n">
        <v>2550</v>
      </c>
      <c r="E12" s="8" t="n">
        <v>3450</v>
      </c>
      <c r="F12" s="8" t="n">
        <v>3750</v>
      </c>
      <c r="G12" s="8"/>
      <c r="H12" s="8"/>
      <c r="I12" s="8"/>
      <c r="J12" s="8"/>
      <c r="K12" s="8"/>
      <c r="L12" s="8"/>
      <c r="M12" s="8"/>
      <c r="N12" s="8"/>
      <c r="O12" s="8"/>
      <c r="P12" s="10" t="n">
        <f aca="false">SUM(D12:O12)</f>
        <v>9750</v>
      </c>
    </row>
    <row r="13" customFormat="false" ht="15" hidden="false" customHeight="false" outlineLevel="0" collapsed="false">
      <c r="A13" s="15" t="str">
        <f aca="false">Budget!A13</f>
        <v>Travel</v>
      </c>
      <c r="B13" s="15" t="str">
        <f aca="false">Budget!B13</f>
        <v>Cost</v>
      </c>
      <c r="C13" s="10" t="n">
        <f aca="false">P13</f>
        <v>3850</v>
      </c>
      <c r="D13" s="8" t="n">
        <v>600</v>
      </c>
      <c r="E13" s="8" t="n">
        <v>1750</v>
      </c>
      <c r="F13" s="8" t="n">
        <v>1500</v>
      </c>
      <c r="G13" s="8"/>
      <c r="H13" s="8"/>
      <c r="I13" s="8"/>
      <c r="J13" s="8"/>
      <c r="K13" s="8"/>
      <c r="L13" s="8"/>
      <c r="M13" s="8"/>
      <c r="N13" s="8"/>
      <c r="O13" s="8"/>
      <c r="P13" s="10" t="n">
        <f aca="false">SUM(D13:O13)</f>
        <v>3850</v>
      </c>
    </row>
    <row r="14" customFormat="false" ht="15" hidden="false" customHeight="false" outlineLevel="0" collapsed="false">
      <c r="A14" s="15" t="str">
        <f aca="false">Budget!A14</f>
        <v>Office supplies</v>
      </c>
      <c r="B14" s="15" t="str">
        <f aca="false">Budget!B14</f>
        <v>Cost</v>
      </c>
      <c r="C14" s="10" t="n">
        <f aca="false">P14</f>
        <v>1450</v>
      </c>
      <c r="D14" s="8" t="n">
        <v>550</v>
      </c>
      <c r="E14" s="8" t="n">
        <v>400</v>
      </c>
      <c r="F14" s="8" t="n">
        <v>500</v>
      </c>
      <c r="G14" s="8"/>
      <c r="H14" s="8"/>
      <c r="I14" s="8"/>
      <c r="J14" s="8"/>
      <c r="K14" s="8"/>
      <c r="L14" s="8"/>
      <c r="M14" s="8"/>
      <c r="N14" s="8"/>
      <c r="O14" s="8"/>
      <c r="P14" s="10" t="n">
        <f aca="false">SUM(D14:O14)</f>
        <v>1450</v>
      </c>
    </row>
    <row r="15" customFormat="false" ht="15" hidden="false" customHeight="false" outlineLevel="0" collapsed="false">
      <c r="A15" s="15" t="str">
        <f aca="false">Budget!A15</f>
        <v>Professional fees</v>
      </c>
      <c r="B15" s="15" t="str">
        <f aca="false">Budget!B15</f>
        <v>Cost</v>
      </c>
      <c r="C15" s="10" t="n">
        <f aca="false">P15</f>
        <v>2600</v>
      </c>
      <c r="D15" s="8" t="n">
        <v>0</v>
      </c>
      <c r="E15" s="8" t="n">
        <v>2000</v>
      </c>
      <c r="F15" s="8" t="n">
        <v>600</v>
      </c>
      <c r="G15" s="8"/>
      <c r="H15" s="8"/>
      <c r="I15" s="8"/>
      <c r="J15" s="8"/>
      <c r="K15" s="8"/>
      <c r="L15" s="8"/>
      <c r="M15" s="8"/>
      <c r="N15" s="8"/>
      <c r="O15" s="8"/>
      <c r="P15" s="10" t="n">
        <f aca="false">SUM(D15:O15)</f>
        <v>2600</v>
      </c>
    </row>
    <row r="16" customFormat="false" ht="15" hidden="false" customHeight="false" outlineLevel="0" collapsed="false">
      <c r="A16" s="15" t="str">
        <f aca="false">Budget!A16</f>
        <v>Contingency</v>
      </c>
      <c r="B16" s="15" t="str">
        <f aca="false">Budget!B16</f>
        <v>Cost</v>
      </c>
      <c r="C16" s="10" t="n">
        <f aca="false">P16</f>
        <v>400</v>
      </c>
      <c r="D16" s="8" t="n">
        <v>0</v>
      </c>
      <c r="E16" s="8" t="n">
        <v>0</v>
      </c>
      <c r="F16" s="8" t="n">
        <v>400</v>
      </c>
      <c r="G16" s="8"/>
      <c r="H16" s="8"/>
      <c r="I16" s="8"/>
      <c r="J16" s="8"/>
      <c r="K16" s="8"/>
      <c r="L16" s="8"/>
      <c r="M16" s="8"/>
      <c r="N16" s="8"/>
      <c r="O16" s="8"/>
      <c r="P16" s="10" t="n">
        <f aca="false">SUM(D16:O16)</f>
        <v>400</v>
      </c>
    </row>
    <row r="18" customFormat="false" ht="15" hidden="false" customHeight="false" outlineLevel="0" collapsed="false">
      <c r="A18" s="11" t="s">
        <v>44</v>
      </c>
      <c r="B18" s="12"/>
      <c r="C18" s="13" t="n">
        <f aca="false">SUMIFS(C$5:C$16,$B$5:$B$16,"Income")</f>
        <v>161750</v>
      </c>
      <c r="D18" s="13" t="n">
        <f aca="false">SUMIFS(D$5:D$16,$B$5:$B$16,"Income")</f>
        <v>52000</v>
      </c>
      <c r="E18" s="13" t="n">
        <f aca="false">SUMIFS(E$5:E$16,$B$5:$B$16,"Income")</f>
        <v>56500</v>
      </c>
      <c r="F18" s="13" t="n">
        <f aca="false">SUMIFS(F$5:F$16,$B$5:$B$16,"Income")</f>
        <v>53250</v>
      </c>
      <c r="G18" s="13" t="n">
        <f aca="false">SUMIFS(G$5:G$16,$B$5:$B$16,"Income")</f>
        <v>0</v>
      </c>
      <c r="H18" s="13" t="n">
        <f aca="false">SUMIFS(H$5:H$16,$B$5:$B$16,"Income")</f>
        <v>0</v>
      </c>
      <c r="I18" s="13" t="n">
        <f aca="false">SUMIFS(I$5:I$16,$B$5:$B$16,"Income")</f>
        <v>0</v>
      </c>
      <c r="J18" s="13" t="n">
        <f aca="false">SUMIFS(J$5:J$16,$B$5:$B$16,"Income")</f>
        <v>0</v>
      </c>
      <c r="K18" s="13" t="n">
        <f aca="false">SUMIFS(K$5:K$16,$B$5:$B$16,"Income")</f>
        <v>0</v>
      </c>
      <c r="L18" s="13" t="n">
        <f aca="false">SUMIFS(L$5:L$16,$B$5:$B$16,"Income")</f>
        <v>0</v>
      </c>
      <c r="M18" s="13" t="n">
        <f aca="false">SUMIFS(M$5:M$16,$B$5:$B$16,"Income")</f>
        <v>0</v>
      </c>
      <c r="N18" s="13" t="n">
        <f aca="false">SUMIFS(N$5:N$16,$B$5:$B$16,"Income")</f>
        <v>0</v>
      </c>
      <c r="O18" s="13" t="n">
        <f aca="false">SUMIFS(O$5:O$16,$B$5:$B$16,"Income")</f>
        <v>0</v>
      </c>
      <c r="P18" s="13" t="n">
        <f aca="false">SUMIFS(P$5:P$16,$B$5:$B$16,"Income")</f>
        <v>161750</v>
      </c>
    </row>
    <row r="19" customFormat="false" ht="15" hidden="false" customHeight="false" outlineLevel="0" collapsed="false">
      <c r="A19" s="11" t="s">
        <v>45</v>
      </c>
      <c r="B19" s="12"/>
      <c r="C19" s="13" t="n">
        <f aca="false">SUMIFS(C$5:C$16,$B$5:$B$16,"Cost")</f>
        <v>132950</v>
      </c>
      <c r="D19" s="13" t="n">
        <f aca="false">SUMIFS(D$5:D$16,$B$5:$B$16,"Cost")</f>
        <v>41050</v>
      </c>
      <c r="E19" s="13" t="n">
        <f aca="false">SUMIFS(E$5:E$16,$B$5:$B$16,"Cost")</f>
        <v>46550</v>
      </c>
      <c r="F19" s="13" t="n">
        <f aca="false">SUMIFS(F$5:F$16,$B$5:$B$16,"Cost")</f>
        <v>45350</v>
      </c>
      <c r="G19" s="13" t="n">
        <f aca="false">SUMIFS(G$5:G$16,$B$5:$B$16,"Cost")</f>
        <v>0</v>
      </c>
      <c r="H19" s="13" t="n">
        <f aca="false">SUMIFS(H$5:H$16,$B$5:$B$16,"Cost")</f>
        <v>0</v>
      </c>
      <c r="I19" s="13" t="n">
        <f aca="false">SUMIFS(I$5:I$16,$B$5:$B$16,"Cost")</f>
        <v>0</v>
      </c>
      <c r="J19" s="13" t="n">
        <f aca="false">SUMIFS(J$5:J$16,$B$5:$B$16,"Cost")</f>
        <v>0</v>
      </c>
      <c r="K19" s="13" t="n">
        <f aca="false">SUMIFS(K$5:K$16,$B$5:$B$16,"Cost")</f>
        <v>0</v>
      </c>
      <c r="L19" s="13" t="n">
        <f aca="false">SUMIFS(L$5:L$16,$B$5:$B$16,"Cost")</f>
        <v>0</v>
      </c>
      <c r="M19" s="13" t="n">
        <f aca="false">SUMIFS(M$5:M$16,$B$5:$B$16,"Cost")</f>
        <v>0</v>
      </c>
      <c r="N19" s="13" t="n">
        <f aca="false">SUMIFS(N$5:N$16,$B$5:$B$16,"Cost")</f>
        <v>0</v>
      </c>
      <c r="O19" s="13" t="n">
        <f aca="false">SUMIFS(O$5:O$16,$B$5:$B$16,"Cost")</f>
        <v>0</v>
      </c>
      <c r="P19" s="13" t="n">
        <f aca="false">SUMIFS(P$5:P$16,$B$5:$B$16,"Cost")</f>
        <v>132950</v>
      </c>
    </row>
    <row r="20" customFormat="false" ht="15" hidden="false" customHeight="false" outlineLevel="0" collapsed="false">
      <c r="A20" s="11" t="s">
        <v>46</v>
      </c>
      <c r="B20" s="12"/>
      <c r="C20" s="13" t="n">
        <f aca="false">C18-C19</f>
        <v>28800</v>
      </c>
      <c r="D20" s="13" t="n">
        <f aca="false">D18-D19</f>
        <v>10950</v>
      </c>
      <c r="E20" s="13" t="n">
        <f aca="false">E18-E19</f>
        <v>9950</v>
      </c>
      <c r="F20" s="13" t="n">
        <f aca="false">F18-F19</f>
        <v>7900</v>
      </c>
      <c r="G20" s="13" t="n">
        <f aca="false">G18-G19</f>
        <v>0</v>
      </c>
      <c r="H20" s="13" t="n">
        <f aca="false">H18-H19</f>
        <v>0</v>
      </c>
      <c r="I20" s="13" t="n">
        <f aca="false">I18-I19</f>
        <v>0</v>
      </c>
      <c r="J20" s="13" t="n">
        <f aca="false">J18-J19</f>
        <v>0</v>
      </c>
      <c r="K20" s="13" t="n">
        <f aca="false">K18-K19</f>
        <v>0</v>
      </c>
      <c r="L20" s="13" t="n">
        <f aca="false">L18-L19</f>
        <v>0</v>
      </c>
      <c r="M20" s="13" t="n">
        <f aca="false">M18-M19</f>
        <v>0</v>
      </c>
      <c r="N20" s="13" t="n">
        <f aca="false">N18-N19</f>
        <v>0</v>
      </c>
      <c r="O20" s="13" t="n">
        <f aca="false">O18-O19</f>
        <v>0</v>
      </c>
      <c r="P20" s="13" t="n">
        <f aca="false">P18-P19</f>
        <v>28800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4" topLeftCell="C5" activePane="bottomRight" state="frozen"/>
      <selection pane="topLeft" activeCell="A1" activeCellId="0" sqref="A1"/>
      <selection pane="topRight" activeCell="C1" activeCellId="0" sqref="C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8"/>
    <col collapsed="false" customWidth="true" hidden="false" outlineLevel="0" max="2" min="2" style="0" width="10"/>
    <col collapsed="false" customWidth="true" hidden="false" outlineLevel="0" max="4" min="3" style="0" width="14"/>
    <col collapsed="false" customWidth="true" hidden="false" outlineLevel="0" max="5" min="5" style="0" width="13"/>
    <col collapsed="false" customWidth="true" hidden="false" outlineLevel="0" max="6" min="6" style="0" width="12"/>
    <col collapsed="false" customWidth="true" hidden="false" outlineLevel="0" max="7" min="7" style="0" width="16"/>
  </cols>
  <sheetData>
    <row r="1" customFormat="false" ht="17.35" hidden="false" customHeight="false" outlineLevel="0" collapsed="false">
      <c r="A1" s="4" t="s">
        <v>51</v>
      </c>
    </row>
    <row r="3" customFormat="false" ht="15" hidden="false" customHeight="false" outlineLevel="0" collapsed="false">
      <c r="A3" s="3" t="s">
        <v>52</v>
      </c>
      <c r="B3" s="16" t="n">
        <v>3</v>
      </c>
      <c r="C3" s="17" t="n">
        <v>0.05</v>
      </c>
      <c r="D3" s="14" t="s">
        <v>53</v>
      </c>
    </row>
    <row r="4" customFormat="false" ht="15" hidden="false" customHeight="false" outlineLevel="0" collapsed="false">
      <c r="A4" s="18" t="s">
        <v>14</v>
      </c>
      <c r="B4" s="18" t="s">
        <v>15</v>
      </c>
      <c r="C4" s="18" t="s">
        <v>54</v>
      </c>
      <c r="D4" s="18" t="s">
        <v>55</v>
      </c>
      <c r="E4" s="18" t="s">
        <v>56</v>
      </c>
      <c r="F4" s="18" t="s">
        <v>57</v>
      </c>
      <c r="G4" s="18" t="s">
        <v>58</v>
      </c>
    </row>
    <row r="5" customFormat="false" ht="15" hidden="false" customHeight="false" outlineLevel="0" collapsed="false">
      <c r="A5" s="15" t="str">
        <f aca="false">Budget!A5</f>
        <v>Sales / service revenue</v>
      </c>
      <c r="B5" s="15" t="str">
        <f aca="false">Budget!B5</f>
        <v>Income</v>
      </c>
      <c r="C5" s="9" t="n">
        <f aca="true">SUM(OFFSET(Budget!D5,0,0,1,$B$3))</f>
        <v>150000</v>
      </c>
      <c r="D5" s="19" t="n">
        <f aca="false">Actuals!C5</f>
        <v>147500</v>
      </c>
      <c r="E5" s="9" t="n">
        <f aca="false">IF(B5="Income",D5-C5,C5-D5)</f>
        <v>-2500</v>
      </c>
      <c r="F5" s="20" t="n">
        <f aca="false">IF(C5=0,0,E5/C5)</f>
        <v>-0.0166666666666667</v>
      </c>
      <c r="G5" s="7" t="str">
        <f aca="false">IF(D5=0,"No data",IF(F5&lt;-$C$3,"Over / short",IF(F5&gt;$C$3,"Under / ahead","On track")))</f>
        <v>On track</v>
      </c>
    </row>
    <row r="6" customFormat="false" ht="15" hidden="false" customHeight="false" outlineLevel="0" collapsed="false">
      <c r="A6" s="15" t="str">
        <f aca="false">Budget!A6</f>
        <v>Training &amp; other income</v>
      </c>
      <c r="B6" s="15" t="str">
        <f aca="false">Budget!B6</f>
        <v>Income</v>
      </c>
      <c r="C6" s="9" t="n">
        <f aca="true">SUM(OFFSET(Budget!D6,0,0,1,$B$3))</f>
        <v>15000</v>
      </c>
      <c r="D6" s="19" t="n">
        <f aca="false">Actuals!C6</f>
        <v>14250</v>
      </c>
      <c r="E6" s="9" t="n">
        <f aca="false">IF(B6="Income",D6-C6,C6-D6)</f>
        <v>-750</v>
      </c>
      <c r="F6" s="20" t="n">
        <f aca="false">IF(C6=0,0,E6/C6)</f>
        <v>-0.05</v>
      </c>
      <c r="G6" s="7" t="str">
        <f aca="false">IF(D6=0,"No data",IF(F6&lt;-$C$3,"Over / short",IF(F6&gt;$C$3,"Under / ahead","On track")))</f>
        <v>On track</v>
      </c>
    </row>
    <row r="7" customFormat="false" ht="15" hidden="false" customHeight="false" outlineLevel="0" collapsed="false">
      <c r="A7" s="15" t="str">
        <f aca="false">Budget!A7</f>
        <v>Salaries &amp; wages</v>
      </c>
      <c r="B7" s="15" t="str">
        <f aca="false">Budget!B7</f>
        <v>Cost</v>
      </c>
      <c r="C7" s="9" t="n">
        <f aca="true">SUM(OFFSET(Budget!D7,0,0,1,$B$3))</f>
        <v>75000</v>
      </c>
      <c r="D7" s="19" t="n">
        <f aca="false">Actuals!C7</f>
        <v>75500</v>
      </c>
      <c r="E7" s="9" t="n">
        <f aca="false">IF(B7="Income",D7-C7,C7-D7)</f>
        <v>-500</v>
      </c>
      <c r="F7" s="20" t="n">
        <f aca="false">IF(C7=0,0,E7/C7)</f>
        <v>-0.00666666666666667</v>
      </c>
      <c r="G7" s="7" t="str">
        <f aca="false">IF(D7=0,"No data",IF(F7&lt;-$C$3,"Over / short",IF(F7&gt;$C$3,"Under / ahead","On track")))</f>
        <v>On track</v>
      </c>
    </row>
    <row r="8" customFormat="false" ht="15" hidden="false" customHeight="false" outlineLevel="0" collapsed="false">
      <c r="A8" s="15" t="str">
        <f aca="false">Budget!A8</f>
        <v>Employee benefits</v>
      </c>
      <c r="B8" s="15" t="str">
        <f aca="false">Budget!B8</f>
        <v>Cost</v>
      </c>
      <c r="C8" s="9" t="n">
        <f aca="true">SUM(OFFSET(Budget!D8,0,0,1,$B$3))</f>
        <v>11250</v>
      </c>
      <c r="D8" s="19" t="n">
        <f aca="false">Actuals!C8</f>
        <v>11250</v>
      </c>
      <c r="E8" s="9" t="n">
        <f aca="false">IF(B8="Income",D8-C8,C8-D8)</f>
        <v>0</v>
      </c>
      <c r="F8" s="20" t="n">
        <f aca="false">IF(C8=0,0,E8/C8)</f>
        <v>0</v>
      </c>
      <c r="G8" s="7" t="str">
        <f aca="false">IF(D8=0,"No data",IF(F8&lt;-$C$3,"Over / short",IF(F8&gt;$C$3,"Under / ahead","On track")))</f>
        <v>On track</v>
      </c>
    </row>
    <row r="9" customFormat="false" ht="15" hidden="false" customHeight="false" outlineLevel="0" collapsed="false">
      <c r="A9" s="15" t="str">
        <f aca="false">Budget!A9</f>
        <v>Training &amp; development</v>
      </c>
      <c r="B9" s="15" t="str">
        <f aca="false">Budget!B9</f>
        <v>Cost</v>
      </c>
      <c r="C9" s="9" t="n">
        <f aca="true">SUM(OFFSET(Budget!D9,0,0,1,$B$3))</f>
        <v>4500</v>
      </c>
      <c r="D9" s="19" t="n">
        <f aca="false">Actuals!C9</f>
        <v>3750</v>
      </c>
      <c r="E9" s="9" t="n">
        <f aca="false">IF(B9="Income",D9-C9,C9-D9)</f>
        <v>750</v>
      </c>
      <c r="F9" s="20" t="n">
        <f aca="false">IF(C9=0,0,E9/C9)</f>
        <v>0.166666666666667</v>
      </c>
      <c r="G9" s="7" t="str">
        <f aca="false">IF(D9=0,"No data",IF(F9&lt;-$C$3,"Over / short",IF(F9&gt;$C$3,"Under / ahead","On track")))</f>
        <v>Under / ahead</v>
      </c>
    </row>
    <row r="10" customFormat="false" ht="15" hidden="false" customHeight="false" outlineLevel="0" collapsed="false">
      <c r="A10" s="15" t="str">
        <f aca="false">Budget!A10</f>
        <v>Rent &amp; utilities</v>
      </c>
      <c r="B10" s="15" t="str">
        <f aca="false">Budget!B10</f>
        <v>Cost</v>
      </c>
      <c r="C10" s="9" t="n">
        <f aca="true">SUM(OFFSET(Budget!D10,0,0,1,$B$3))</f>
        <v>18000</v>
      </c>
      <c r="D10" s="19" t="n">
        <f aca="false">Actuals!C10</f>
        <v>18000</v>
      </c>
      <c r="E10" s="9" t="n">
        <f aca="false">IF(B10="Income",D10-C10,C10-D10)</f>
        <v>0</v>
      </c>
      <c r="F10" s="20" t="n">
        <f aca="false">IF(C10=0,0,E10/C10)</f>
        <v>0</v>
      </c>
      <c r="G10" s="7" t="str">
        <f aca="false">IF(D10=0,"No data",IF(F10&lt;-$C$3,"Over / short",IF(F10&gt;$C$3,"Under / ahead","On track")))</f>
        <v>On track</v>
      </c>
    </row>
    <row r="11" customFormat="false" ht="15" hidden="false" customHeight="false" outlineLevel="0" collapsed="false">
      <c r="A11" s="15" t="str">
        <f aca="false">Budget!A11</f>
        <v>IT &amp; software</v>
      </c>
      <c r="B11" s="15" t="str">
        <f aca="false">Budget!B11</f>
        <v>Cost</v>
      </c>
      <c r="C11" s="9" t="n">
        <f aca="true">SUM(OFFSET(Budget!D11,0,0,1,$B$3))</f>
        <v>6000</v>
      </c>
      <c r="D11" s="19" t="n">
        <f aca="false">Actuals!C11</f>
        <v>6400</v>
      </c>
      <c r="E11" s="9" t="n">
        <f aca="false">IF(B11="Income",D11-C11,C11-D11)</f>
        <v>-400</v>
      </c>
      <c r="F11" s="20" t="n">
        <f aca="false">IF(C11=0,0,E11/C11)</f>
        <v>-0.0666666666666667</v>
      </c>
      <c r="G11" s="7" t="str">
        <f aca="false">IF(D11=0,"No data",IF(F11&lt;-$C$3,"Over / short",IF(F11&gt;$C$3,"Under / ahead","On track")))</f>
        <v>Over / short</v>
      </c>
    </row>
    <row r="12" customFormat="false" ht="15" hidden="false" customHeight="false" outlineLevel="0" collapsed="false">
      <c r="A12" s="15" t="str">
        <f aca="false">Budget!A12</f>
        <v>Marketing</v>
      </c>
      <c r="B12" s="15" t="str">
        <f aca="false">Budget!B12</f>
        <v>Cost</v>
      </c>
      <c r="C12" s="9" t="n">
        <f aca="true">SUM(OFFSET(Budget!D12,0,0,1,$B$3))</f>
        <v>9000</v>
      </c>
      <c r="D12" s="19" t="n">
        <f aca="false">Actuals!C12</f>
        <v>9750</v>
      </c>
      <c r="E12" s="9" t="n">
        <f aca="false">IF(B12="Income",D12-C12,C12-D12)</f>
        <v>-750</v>
      </c>
      <c r="F12" s="20" t="n">
        <f aca="false">IF(C12=0,0,E12/C12)</f>
        <v>-0.0833333333333333</v>
      </c>
      <c r="G12" s="7" t="str">
        <f aca="false">IF(D12=0,"No data",IF(F12&lt;-$C$3,"Over / short",IF(F12&gt;$C$3,"Under / ahead","On track")))</f>
        <v>Over / short</v>
      </c>
    </row>
    <row r="13" customFormat="false" ht="15" hidden="false" customHeight="false" outlineLevel="0" collapsed="false">
      <c r="A13" s="15" t="str">
        <f aca="false">Budget!A13</f>
        <v>Travel</v>
      </c>
      <c r="B13" s="15" t="str">
        <f aca="false">Budget!B13</f>
        <v>Cost</v>
      </c>
      <c r="C13" s="9" t="n">
        <f aca="true">SUM(OFFSET(Budget!D13,0,0,1,$B$3))</f>
        <v>3750</v>
      </c>
      <c r="D13" s="19" t="n">
        <f aca="false">Actuals!C13</f>
        <v>3850</v>
      </c>
      <c r="E13" s="9" t="n">
        <f aca="false">IF(B13="Income",D13-C13,C13-D13)</f>
        <v>-100</v>
      </c>
      <c r="F13" s="20" t="n">
        <f aca="false">IF(C13=0,0,E13/C13)</f>
        <v>-0.0266666666666667</v>
      </c>
      <c r="G13" s="7" t="str">
        <f aca="false">IF(D13=0,"No data",IF(F13&lt;-$C$3,"Over / short",IF(F13&gt;$C$3,"Under / ahead","On track")))</f>
        <v>On track</v>
      </c>
    </row>
    <row r="14" customFormat="false" ht="15" hidden="false" customHeight="false" outlineLevel="0" collapsed="false">
      <c r="A14" s="15" t="str">
        <f aca="false">Budget!A14</f>
        <v>Office supplies</v>
      </c>
      <c r="B14" s="15" t="str">
        <f aca="false">Budget!B14</f>
        <v>Cost</v>
      </c>
      <c r="C14" s="9" t="n">
        <f aca="true">SUM(OFFSET(Budget!D14,0,0,1,$B$3))</f>
        <v>1500</v>
      </c>
      <c r="D14" s="19" t="n">
        <f aca="false">Actuals!C14</f>
        <v>1450</v>
      </c>
      <c r="E14" s="9" t="n">
        <f aca="false">IF(B14="Income",D14-C14,C14-D14)</f>
        <v>50</v>
      </c>
      <c r="F14" s="20" t="n">
        <f aca="false">IF(C14=0,0,E14/C14)</f>
        <v>0.0333333333333333</v>
      </c>
      <c r="G14" s="7" t="str">
        <f aca="false">IF(D14=0,"No data",IF(F14&lt;-$C$3,"Over / short",IF(F14&gt;$C$3,"Under / ahead","On track")))</f>
        <v>On track</v>
      </c>
    </row>
    <row r="15" customFormat="false" ht="15" hidden="false" customHeight="false" outlineLevel="0" collapsed="false">
      <c r="A15" s="15" t="str">
        <f aca="false">Budget!A15</f>
        <v>Professional fees</v>
      </c>
      <c r="B15" s="15" t="str">
        <f aca="false">Budget!B15</f>
        <v>Cost</v>
      </c>
      <c r="C15" s="9" t="n">
        <f aca="true">SUM(OFFSET(Budget!D15,0,0,1,$B$3))</f>
        <v>3000</v>
      </c>
      <c r="D15" s="19" t="n">
        <f aca="false">Actuals!C15</f>
        <v>2600</v>
      </c>
      <c r="E15" s="9" t="n">
        <f aca="false">IF(B15="Income",D15-C15,C15-D15)</f>
        <v>400</v>
      </c>
      <c r="F15" s="20" t="n">
        <f aca="false">IF(C15=0,0,E15/C15)</f>
        <v>0.133333333333333</v>
      </c>
      <c r="G15" s="7" t="str">
        <f aca="false">IF(D15=0,"No data",IF(F15&lt;-$C$3,"Over / short",IF(F15&gt;$C$3,"Under / ahead","On track")))</f>
        <v>Under / ahead</v>
      </c>
    </row>
    <row r="16" customFormat="false" ht="15" hidden="false" customHeight="false" outlineLevel="0" collapsed="false">
      <c r="A16" s="15" t="str">
        <f aca="false">Budget!A16</f>
        <v>Contingency</v>
      </c>
      <c r="B16" s="15" t="str">
        <f aca="false">Budget!B16</f>
        <v>Cost</v>
      </c>
      <c r="C16" s="9" t="n">
        <f aca="true">SUM(OFFSET(Budget!D16,0,0,1,$B$3))</f>
        <v>3000</v>
      </c>
      <c r="D16" s="19" t="n">
        <f aca="false">Actuals!C16</f>
        <v>400</v>
      </c>
      <c r="E16" s="9" t="n">
        <f aca="false">IF(B16="Income",D16-C16,C16-D16)</f>
        <v>2600</v>
      </c>
      <c r="F16" s="20" t="n">
        <f aca="false">IF(C16=0,0,E16/C16)</f>
        <v>0.866666666666667</v>
      </c>
      <c r="G16" s="7" t="str">
        <f aca="false">IF(D16=0,"No data",IF(F16&lt;-$C$3,"Over / short",IF(F16&gt;$C$3,"Under / ahead","On track")))</f>
        <v>Under / ahead</v>
      </c>
    </row>
    <row r="18" customFormat="false" ht="15" hidden="false" customHeight="false" outlineLevel="0" collapsed="false">
      <c r="A18" s="11" t="s">
        <v>44</v>
      </c>
      <c r="B18" s="12"/>
      <c r="C18" s="13" t="n">
        <f aca="false">SUMIFS(C$5:C$16,$B$5:$B$16,"Income")</f>
        <v>165000</v>
      </c>
      <c r="D18" s="13" t="n">
        <f aca="false">SUMIFS(D$5:D$16,$B$5:$B$16,"Income")</f>
        <v>161750</v>
      </c>
      <c r="E18" s="13" t="n">
        <f aca="false">SUMIFS(E$5:E$16,$B$5:$B$16,"Income")</f>
        <v>-3250</v>
      </c>
      <c r="F18" s="21" t="n">
        <f aca="false">IF(C18=0,0,E18/C18)</f>
        <v>-0.0196969696969697</v>
      </c>
    </row>
    <row r="19" customFormat="false" ht="15" hidden="false" customHeight="false" outlineLevel="0" collapsed="false">
      <c r="A19" s="11" t="s">
        <v>45</v>
      </c>
      <c r="B19" s="12"/>
      <c r="C19" s="13" t="n">
        <f aca="false">SUMIFS(C$5:C$16,$B$5:$B$16,"Cost")</f>
        <v>135000</v>
      </c>
      <c r="D19" s="13" t="n">
        <f aca="false">SUMIFS(D$5:D$16,$B$5:$B$16,"Cost")</f>
        <v>132950</v>
      </c>
      <c r="E19" s="13" t="n">
        <f aca="false">SUMIFS(E$5:E$16,$B$5:$B$16,"Cost")</f>
        <v>2050</v>
      </c>
      <c r="F19" s="21" t="n">
        <f aca="false">IF(C19=0,0,E19/C19)</f>
        <v>0.0151851851851852</v>
      </c>
    </row>
    <row r="20" customFormat="false" ht="15" hidden="false" customHeight="false" outlineLevel="0" collapsed="false">
      <c r="A20" s="11" t="s">
        <v>46</v>
      </c>
      <c r="B20" s="12"/>
      <c r="C20" s="13" t="n">
        <f aca="false">C18-C19</f>
        <v>30000</v>
      </c>
      <c r="D20" s="13" t="n">
        <f aca="false">D18-D19</f>
        <v>28800</v>
      </c>
      <c r="E20" s="13" t="n">
        <f aca="false">D20-C20</f>
        <v>-1200</v>
      </c>
    </row>
  </sheetData>
  <conditionalFormatting sqref="F5:F16">
    <cfRule type="cellIs" priority="2" operator="lessThan" aboveAverage="0" equalAverage="0" bottom="0" percent="0" rank="0" text="" dxfId="0">
      <formula>-$C$3</formula>
    </cfRule>
    <cfRule type="cellIs" priority="3" operator="greaterThan" aboveAverage="0" equalAverage="0" bottom="0" percent="0" rank="0" text="" dxfId="1">
      <formula>$C$3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2026-10-29T11:31:28Z</dcterms:created>
  <dc:creator>openpyxl</dc:creator>
  <dc:description/>
  <dc:language>en-US</dc:language>
  <cp:lastModifiedBy/>
  <dcterms:modified xsi:type="dcterms:W3CDTF">2026-10-29T11:31:28Z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